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inatc\Downloads\"/>
    </mc:Choice>
  </mc:AlternateContent>
  <xr:revisionPtr revIDLastSave="0" documentId="8_{49970D53-6125-4DCA-B972-220D5FB3DA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דיווח דיגומים" sheetId="1" r:id="rId1"/>
    <sheet name="דיווח חריגים" sheetId="2" r:id="rId2"/>
    <sheet name="תוצאות דיגומים אסורים" sheetId="3" r:id="rId3"/>
  </sheets>
  <definedNames>
    <definedName name="_xlnm._FilterDatabase" localSheetId="0" hidden="1">'דיווח דיגומים'!$A$2:$N$14</definedName>
    <definedName name="_xlnm._FilterDatabase" localSheetId="1" hidden="1">'דיווח חריגים'!$A$3:$L$10</definedName>
    <definedName name="_xlnm._FilterDatabase" localSheetId="2" hidden="1">'תוצאות דיגומים אסורים'!$A$2:$G$20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L10" i="2"/>
  <c r="K10" i="2"/>
  <c r="I10" i="2"/>
  <c r="D10" i="2"/>
  <c r="K9" i="2"/>
  <c r="J9" i="2"/>
  <c r="I9" i="2"/>
  <c r="D9" i="2"/>
  <c r="K8" i="2"/>
  <c r="D8" i="2"/>
  <c r="L7" i="2"/>
  <c r="K7" i="2"/>
  <c r="J7" i="2"/>
  <c r="I7" i="2"/>
  <c r="D7" i="2"/>
  <c r="L6" i="2"/>
  <c r="K6" i="2"/>
  <c r="J6" i="2"/>
  <c r="I6" i="2"/>
  <c r="D6" i="2"/>
  <c r="J5" i="2"/>
  <c r="I5" i="2"/>
  <c r="D5" i="2"/>
  <c r="I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2" authorId="0" shapeId="0" xr:uid="{1F00A5B3-1471-4F5B-A37E-FA2AEDD27994}">
      <text>
        <r>
          <rPr>
            <b/>
            <sz val="9"/>
            <rFont val="Tahoma"/>
            <family val="2"/>
          </rPr>
          <t xml:space="preserve">מספר הפעמים שהגיעו לבית העסק כולל פעמים שבהם הוא לא נדגם </t>
        </r>
      </text>
    </comment>
  </commentList>
</comments>
</file>

<file path=xl/sharedStrings.xml><?xml version="1.0" encoding="utf-8"?>
<sst xmlns="http://schemas.openxmlformats.org/spreadsheetml/2006/main" count="243" uniqueCount="80">
  <si>
    <t>מס' סידורי</t>
  </si>
  <si>
    <t>שם מפעל</t>
  </si>
  <si>
    <t>כתובת המפעל</t>
  </si>
  <si>
    <t>מגזר תעשייתי לפי התוספת השלישית</t>
  </si>
  <si>
    <t>אופן הדיגום (חטף/מורכב)</t>
  </si>
  <si>
    <t>כמות מים/שפכים שנתית</t>
  </si>
  <si>
    <t>מספר בדיקות שנתי מתוכנן עפ"י תכנית הדיגום</t>
  </si>
  <si>
    <t xml:space="preserve">מספר ניסיונות דיגום </t>
  </si>
  <si>
    <t>מספר בדיקות בפועל</t>
  </si>
  <si>
    <t>האם יש הסכם להזרמת שפכים חריגים
כן/לא</t>
  </si>
  <si>
    <t>מספר דיגומים שנמצאו שפכים חריגים</t>
  </si>
  <si>
    <t>מספר דיגומים שנמצאו שפכים אסורים</t>
  </si>
  <si>
    <t>מספר הדיגומים שלא נמצאו חריגות (אסורים או חריגים)</t>
  </si>
  <si>
    <t>הערות</t>
  </si>
  <si>
    <t xml:space="preserve">ינואר 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</si>
  <si>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</si>
  <si>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</si>
  <si>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</si>
  <si>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</si>
  <si>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</si>
  <si>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</si>
  <si>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</si>
  <si>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</si>
  <si>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</si>
  <si>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</si>
  <si>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</si>
  <si>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גן אירועים משמר הנגב (זר מעדנים)</t>
  </si>
  <si>
    <t>משמר הנגב</t>
  </si>
  <si>
    <t>אולמות אירועים, מסעדות, קניונים</t>
  </si>
  <si>
    <t>חטף</t>
  </si>
  <si>
    <t>v</t>
  </si>
  <si>
    <t>ארומה ומקדונלדס</t>
  </si>
  <si>
    <t>בית קמה</t>
  </si>
  <si>
    <t>אין גישה- עץ חוסם את הגישה</t>
  </si>
  <si>
    <t>תוצרת המושב</t>
  </si>
  <si>
    <t>תדהר</t>
  </si>
  <si>
    <t>מפעלי מזון ומשקאות</t>
  </si>
  <si>
    <t>תחנת דלק פז בית קמה</t>
  </si>
  <si>
    <t>(11) תחנות תדלוק</t>
  </si>
  <si>
    <t>רפת משמר קמה</t>
  </si>
  <si>
    <t>(12) רפת או חזיריה או לול</t>
  </si>
  <si>
    <t>ניצן ביקש להפסיק להוציא חיובים החל מ 01.06</t>
  </si>
  <si>
    <t>רפת דביר</t>
  </si>
  <si>
    <t>דביר</t>
  </si>
  <si>
    <t>אין זרימה- מפלס נמוך</t>
  </si>
  <si>
    <t>אין זרימה - מפלס נמוך</t>
  </si>
  <si>
    <t>נגב אקולוגיה</t>
  </si>
  <si>
    <t>(14) תחנות מעבר</t>
  </si>
  <si>
    <t>אין זרימה  - מפלס נמוך</t>
  </si>
  <si>
    <t>קמהדע</t>
  </si>
  <si>
    <t>(16) מפעלי כימיה: פרמצבטיקה, ייצור כימיקלים, דבקים וצבעים, דטרגנטים, ממיסים, חומרי הדברה, פטרוכימיה, פלסטיק</t>
  </si>
  <si>
    <t>המפעל סגור - העובדים נמצאים ביום גיבוש</t>
  </si>
  <si>
    <t>פוליביד תעשיות בע"מ - שוחה דרומית</t>
  </si>
  <si>
    <t>דולב מוצרי פלסטיק</t>
  </si>
  <si>
    <t>פחימה מור</t>
  </si>
  <si>
    <t>תהדר</t>
  </si>
  <si>
    <t>רפת כרמים</t>
  </si>
  <si>
    <t>כרמים</t>
  </si>
  <si>
    <t>ריכוז מירבי המותר הזרמה על פי הסכם (מג"ל \ ערך)</t>
  </si>
  <si>
    <t>ממוצע ריכוזים בפועל (מג"ל \ ערך)</t>
  </si>
  <si>
    <t>מס'</t>
  </si>
  <si>
    <t>מגזר תעשייתי</t>
  </si>
  <si>
    <t>COD</t>
  </si>
  <si>
    <t>TSS</t>
  </si>
  <si>
    <t>חנקן קילדל</t>
  </si>
  <si>
    <t>זרחן</t>
  </si>
  <si>
    <t>צריכת מים לדיגום</t>
  </si>
  <si>
    <t>תאריך הדיגום</t>
  </si>
  <si>
    <t>הפרמטר החורג</t>
  </si>
  <si>
    <t>ערך נמדד  [מג"ל]</t>
  </si>
  <si>
    <t>אין צריכות מים</t>
  </si>
  <si>
    <t>נתרן</t>
  </si>
  <si>
    <t>כלורידים</t>
  </si>
  <si>
    <t>PH</t>
  </si>
  <si>
    <t>לא היתה זרימה בדיגום האחרון של השנה</t>
  </si>
  <si>
    <t xml:space="preserve"> </t>
  </si>
  <si>
    <t>תחילת מידע טבלה</t>
  </si>
  <si>
    <t>סוף מידע טבלה צד שמאל</t>
  </si>
  <si>
    <t>סוף מידע טבלה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</si>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</sst>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,##0.0"/>
  </numFmts>
  <fonts count="13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b/>
      <sz val="11"/>
      <name val="Arial"/>
      <family val="2"/>
      <charset val="177"/>
      <scheme val="minor"/>
    </font>
    <font>
      <sz val="11"/>
      <name val="Arial"/>
      <family val="2"/>
      <charset val="177"/>
      <scheme val="minor"/>
    </font>
    <font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sz val="11"/>
      <color theme="0"/>
      <name val="Calibri (Body)"/>
      <family val="2"/>
    </font>
    <font>
      <sz val="11"/>
      <color theme="0"/>
      <name val="Arial"/>
      <family val="2"/>
      <charset val="177"/>
      <scheme val="minor"/>
    </font>
    <font>
      <sz val="13"/>
      <color theme="1"/>
      <name val="Helvetica Neue"/>
      <family val="2"/>
    </font>
    <font>
      <sz val="11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3" borderId="4" xfId="2" applyFont="1" applyFill="1" applyBorder="1" applyAlignment="1">
      <alignment horizontal="center" vertical="top" wrapText="1"/>
    </xf>
    <xf numFmtId="0" fontId="2" fillId="3" borderId="3" xfId="2" applyFont="1" applyFill="1" applyBorder="1" applyAlignment="1">
      <alignment horizontal="center" vertical="top" wrapText="1"/>
    </xf>
    <xf numFmtId="0" fontId="2" fillId="3" borderId="2" xfId="2" applyFont="1" applyFill="1" applyBorder="1" applyAlignment="1">
      <alignment horizontal="center" vertical="top" wrapText="1"/>
    </xf>
    <xf numFmtId="0" fontId="2" fillId="3" borderId="4" xfId="2" applyFont="1" applyFill="1" applyBorder="1" applyAlignment="1">
      <alignment horizontal="center" vertical="top"/>
    </xf>
    <xf numFmtId="0" fontId="2" fillId="3" borderId="3" xfId="2" applyFont="1" applyFill="1" applyBorder="1" applyAlignment="1">
      <alignment horizontal="center" vertical="top"/>
    </xf>
    <xf numFmtId="0" fontId="2" fillId="3" borderId="2" xfId="2" applyFont="1" applyFill="1" applyBorder="1" applyAlignment="1">
      <alignment horizontal="center" vertical="top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2" applyAlignment="1">
      <alignment horizontal="center" vertical="top" wrapText="1"/>
    </xf>
    <xf numFmtId="0" fontId="2" fillId="2" borderId="1" xfId="2" applyFont="1" applyFill="1" applyBorder="1" applyAlignment="1">
      <alignment horizontal="center" vertical="top" wrapText="1"/>
    </xf>
    <xf numFmtId="0" fontId="1" fillId="0" borderId="0" xfId="2"/>
    <xf numFmtId="0" fontId="1" fillId="0" borderId="0" xfId="2" applyAlignment="1">
      <alignment horizontal="center" vertical="top"/>
    </xf>
    <xf numFmtId="0" fontId="1" fillId="0" borderId="0" xfId="2" applyAlignment="1">
      <alignment horizontal="center"/>
    </xf>
    <xf numFmtId="0" fontId="2" fillId="3" borderId="1" xfId="2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 wrapText="1"/>
    </xf>
    <xf numFmtId="0" fontId="2" fillId="3" borderId="2" xfId="2" applyFont="1" applyFill="1" applyBorder="1" applyAlignment="1">
      <alignment horizontal="center" wrapText="1"/>
    </xf>
    <xf numFmtId="0" fontId="2" fillId="4" borderId="1" xfId="2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 readingOrder="2"/>
    </xf>
    <xf numFmtId="0" fontId="1" fillId="0" borderId="1" xfId="2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2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0" borderId="1" xfId="3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top" wrapText="1"/>
    </xf>
    <xf numFmtId="0" fontId="1" fillId="3" borderId="1" xfId="2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2" applyFont="1" applyAlignment="1">
      <alignment horizontal="center" vertical="top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</cellXfs>
  <cellStyles count="4">
    <cellStyle name="Comma" xfId="1" builtinId="3"/>
    <cellStyle name="Comma 3" xfId="3" xr:uid="{00000000-0005-0000-0000-000007000000}"/>
    <cellStyle name="Normal" xfId="0" builtinId="0"/>
    <cellStyle name="Normal 3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1</xdr:row>
      <xdr:rowOff>1</xdr:rowOff>
    </xdr:from>
    <xdr:to>
      <xdr:col>29</xdr:col>
      <xdr:colOff>219858</xdr:colOff>
      <xdr:row>1</xdr:row>
      <xdr:rowOff>894773</xdr:rowOff>
    </xdr:to>
    <xdr:pic>
      <xdr:nvPicPr>
        <xdr:cNvPr id="2" name="Picture 1" descr="קוֹבֶץ זֶה הוּנְגַּש עַל יְדֵי חברת אֵיְי טוּ זִי - סֶמֶל  הַנגישוּת&#10;">
          <a:extLst>
            <a:ext uri="{FF2B5EF4-FFF2-40B4-BE49-F238E27FC236}">
              <a16:creationId xmlns:a16="http://schemas.microsoft.com/office/drawing/2014/main" id="{EF62F534-3265-36D1-E50B-F63484A1A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4239875" y="190500"/>
          <a:ext cx="80962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8"/>
  <sheetViews>
    <sheetView rightToLeft="1" tabSelected="1" topLeftCell="D1" zoomScale="88" zoomScaleNormal="88" workbookViewId="0">
      <selection activeCell="AC2" sqref="AC2"/>
    </sheetView>
  </sheetViews>
  <sheetFormatPr defaultColWidth="8.875" defaultRowHeight="14.25"/>
  <cols>
    <col min="2" max="2" width="21.75" bestFit="1" customWidth="1"/>
    <col min="3" max="3" width="14.625" customWidth="1"/>
    <col min="4" max="4" width="36.125" customWidth="1"/>
    <col min="5" max="5" width="13.875" customWidth="1"/>
    <col min="6" max="6" width="16.75" customWidth="1"/>
    <col min="7" max="7" width="10.125" customWidth="1"/>
    <col min="8" max="8" width="10.625" hidden="1" customWidth="1"/>
    <col min="9" max="9" width="14.75" bestFit="1" customWidth="1"/>
    <col min="10" max="10" width="14.25" customWidth="1"/>
    <col min="11" max="11" width="12.125" customWidth="1"/>
    <col min="12" max="12" width="13.125" customWidth="1"/>
    <col min="13" max="13" width="19.625" bestFit="1" customWidth="1"/>
    <col min="14" max="14" width="28.75" hidden="1" customWidth="1"/>
    <col min="15" max="15" width="8.625" hidden="1" customWidth="1"/>
    <col min="16" max="16" width="5.875" hidden="1" customWidth="1"/>
    <col min="17" max="17" width="11.625" hidden="1" customWidth="1"/>
    <col min="18" max="18" width="4.875" hidden="1" customWidth="1"/>
    <col min="19" max="19" width="8" hidden="1" customWidth="1"/>
    <col min="20" max="20" width="16.75" hidden="1" customWidth="1"/>
    <col min="21" max="21" width="16.625" hidden="1" customWidth="1"/>
    <col min="22" max="22" width="6.875" hidden="1" customWidth="1"/>
    <col min="23" max="23" width="6.625" hidden="1" customWidth="1"/>
    <col min="24" max="24" width="7.625" hidden="1" customWidth="1"/>
    <col min="25" max="25" width="5.625" hidden="1" customWidth="1"/>
    <col min="26" max="26" width="12.875" hidden="1" customWidth="1"/>
  </cols>
  <sheetData>
    <row r="1" spans="1:29">
      <c r="A1" s="12" t="s">
        <v>76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29" ht="63.75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37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4" t="s">
        <v>12</v>
      </c>
      <c r="N2" s="14" t="s">
        <v>13</v>
      </c>
      <c r="O2" s="38" t="s">
        <v>14</v>
      </c>
      <c r="P2" s="38" t="s">
        <v>15</v>
      </c>
      <c r="Q2" s="38" t="s">
        <v>16</v>
      </c>
      <c r="R2" s="38" t="s">
        <v>17</v>
      </c>
      <c r="S2" s="38" t="s">
        <v>18</v>
      </c>
      <c r="T2" s="38" t="s">
        <v>19</v>
      </c>
      <c r="U2" s="38" t="s">
        <v>20</v>
      </c>
      <c r="V2" s="38" t="s">
        <v>21</v>
      </c>
      <c r="W2" s="38" t="s">
        <v>22</v>
      </c>
      <c r="X2" s="38" t="s">
        <v>23</v>
      </c>
      <c r="Y2" s="38" t="s">
        <v>24</v>
      </c>
      <c r="Z2" s="38" t="s">
        <v>25</v>
      </c>
      <c r="AA2" s="10" t="s">
        <v>77</v>
      </c>
      <c r="AC2" s="50"/>
    </row>
    <row r="3" spans="1:29" ht="35.1" customHeight="1">
      <c r="A3" s="28">
        <v>1</v>
      </c>
      <c r="B3" s="24" t="s">
        <v>26</v>
      </c>
      <c r="C3" s="26" t="s">
        <v>27</v>
      </c>
      <c r="D3" s="26" t="s">
        <v>28</v>
      </c>
      <c r="E3" s="30" t="s">
        <v>29</v>
      </c>
      <c r="F3" s="29">
        <v>5094</v>
      </c>
      <c r="G3" s="26">
        <v>4</v>
      </c>
      <c r="H3" s="33">
        <v>4</v>
      </c>
      <c r="I3" s="33">
        <v>4</v>
      </c>
      <c r="J3" s="32"/>
      <c r="K3" s="33">
        <v>4</v>
      </c>
      <c r="L3" s="33">
        <v>4</v>
      </c>
      <c r="M3" s="33"/>
      <c r="N3" s="22"/>
      <c r="O3" s="39"/>
      <c r="P3" s="39"/>
      <c r="Q3" s="39" t="s">
        <v>30</v>
      </c>
      <c r="R3" s="39"/>
      <c r="S3" s="39"/>
      <c r="T3" s="39"/>
      <c r="U3" s="39" t="s">
        <v>30</v>
      </c>
      <c r="V3" s="39"/>
      <c r="W3" s="39" t="s">
        <v>30</v>
      </c>
      <c r="X3" s="39"/>
      <c r="Y3" s="39"/>
      <c r="Z3" s="39" t="s">
        <v>30</v>
      </c>
      <c r="AA3" s="10"/>
    </row>
    <row r="4" spans="1:29" ht="35.1" customHeight="1">
      <c r="A4" s="28">
        <v>2</v>
      </c>
      <c r="B4" s="24" t="s">
        <v>31</v>
      </c>
      <c r="C4" s="26" t="s">
        <v>32</v>
      </c>
      <c r="D4" s="26" t="s">
        <v>28</v>
      </c>
      <c r="E4" s="30" t="s">
        <v>29</v>
      </c>
      <c r="F4" s="29">
        <v>972</v>
      </c>
      <c r="G4" s="26">
        <v>4</v>
      </c>
      <c r="H4" s="33">
        <v>4</v>
      </c>
      <c r="I4" s="33">
        <v>3</v>
      </c>
      <c r="J4" s="32"/>
      <c r="K4" s="33">
        <v>3</v>
      </c>
      <c r="L4" s="33">
        <v>2</v>
      </c>
      <c r="M4" s="33"/>
      <c r="N4" s="22"/>
      <c r="O4" s="39" t="s">
        <v>30</v>
      </c>
      <c r="P4" s="39"/>
      <c r="Q4" s="39"/>
      <c r="R4" s="40" t="s">
        <v>33</v>
      </c>
      <c r="S4" s="39" t="s">
        <v>30</v>
      </c>
      <c r="T4" s="39"/>
      <c r="U4" s="39"/>
      <c r="V4" s="39" t="s">
        <v>30</v>
      </c>
      <c r="W4" s="39"/>
      <c r="X4" s="39"/>
      <c r="Y4" s="39"/>
      <c r="Z4" s="39"/>
      <c r="AA4" s="10"/>
    </row>
    <row r="5" spans="1:29" ht="35.1" customHeight="1">
      <c r="A5" s="28">
        <v>3</v>
      </c>
      <c r="B5" s="24" t="s">
        <v>34</v>
      </c>
      <c r="C5" s="26" t="s">
        <v>35</v>
      </c>
      <c r="D5" s="26" t="s">
        <v>36</v>
      </c>
      <c r="E5" s="30" t="s">
        <v>29</v>
      </c>
      <c r="F5" s="29">
        <v>1758</v>
      </c>
      <c r="G5" s="26">
        <v>4</v>
      </c>
      <c r="H5" s="33">
        <v>4</v>
      </c>
      <c r="I5" s="33">
        <v>4</v>
      </c>
      <c r="J5" s="32"/>
      <c r="K5" s="33">
        <v>4</v>
      </c>
      <c r="L5" s="33"/>
      <c r="M5" s="33"/>
      <c r="N5" s="22"/>
      <c r="O5" s="39"/>
      <c r="P5" s="39"/>
      <c r="Q5" s="39" t="s">
        <v>30</v>
      </c>
      <c r="R5" s="39"/>
      <c r="S5" s="39"/>
      <c r="T5" s="39"/>
      <c r="U5" s="39" t="s">
        <v>30</v>
      </c>
      <c r="V5" s="39"/>
      <c r="W5" s="39" t="s">
        <v>30</v>
      </c>
      <c r="X5" s="39"/>
      <c r="Y5" s="39"/>
      <c r="Z5" s="39" t="s">
        <v>30</v>
      </c>
      <c r="AA5" s="10"/>
    </row>
    <row r="6" spans="1:29" ht="35.1" customHeight="1">
      <c r="A6" s="28">
        <v>4</v>
      </c>
      <c r="B6" s="24" t="s">
        <v>37</v>
      </c>
      <c r="C6" s="26" t="s">
        <v>32</v>
      </c>
      <c r="D6" s="27" t="s">
        <v>38</v>
      </c>
      <c r="E6" s="30" t="s">
        <v>29</v>
      </c>
      <c r="F6" s="29">
        <v>4692</v>
      </c>
      <c r="G6" s="26">
        <v>4</v>
      </c>
      <c r="H6" s="33">
        <v>4</v>
      </c>
      <c r="I6" s="33">
        <v>4</v>
      </c>
      <c r="J6" s="32"/>
      <c r="K6" s="33"/>
      <c r="L6" s="33"/>
      <c r="M6" s="33">
        <v>4</v>
      </c>
      <c r="N6" s="22"/>
      <c r="O6" s="39"/>
      <c r="P6" s="39"/>
      <c r="Q6" s="39" t="s">
        <v>30</v>
      </c>
      <c r="R6" s="39"/>
      <c r="S6" s="39"/>
      <c r="T6" s="39"/>
      <c r="U6" s="39" t="s">
        <v>30</v>
      </c>
      <c r="V6" s="39"/>
      <c r="W6" s="39" t="s">
        <v>30</v>
      </c>
      <c r="X6" s="39"/>
      <c r="Y6" s="39"/>
      <c r="Z6" s="39" t="s">
        <v>30</v>
      </c>
      <c r="AA6" s="10"/>
    </row>
    <row r="7" spans="1:29" ht="35.1" customHeight="1">
      <c r="A7" s="28">
        <v>5</v>
      </c>
      <c r="B7" s="24" t="s">
        <v>39</v>
      </c>
      <c r="C7" s="26" t="s">
        <v>32</v>
      </c>
      <c r="D7" s="27" t="s">
        <v>40</v>
      </c>
      <c r="E7" s="30" t="s">
        <v>29</v>
      </c>
      <c r="F7" s="29">
        <v>59994</v>
      </c>
      <c r="G7" s="26">
        <v>4</v>
      </c>
      <c r="H7" s="33">
        <v>1</v>
      </c>
      <c r="I7" s="33">
        <v>1</v>
      </c>
      <c r="J7" s="32"/>
      <c r="K7" s="33"/>
      <c r="L7" s="33"/>
      <c r="M7" s="33">
        <v>1</v>
      </c>
      <c r="N7" s="22" t="s">
        <v>41</v>
      </c>
      <c r="O7" s="39"/>
      <c r="P7" s="39"/>
      <c r="Q7" s="39" t="s">
        <v>30</v>
      </c>
      <c r="R7" s="39"/>
      <c r="S7" s="39"/>
      <c r="T7" s="39"/>
      <c r="U7" s="48" t="s">
        <v>41</v>
      </c>
      <c r="V7" s="39"/>
      <c r="W7" s="39"/>
      <c r="X7" s="39"/>
      <c r="Y7" s="39"/>
      <c r="Z7" s="39"/>
      <c r="AA7" s="10"/>
    </row>
    <row r="8" spans="1:29" ht="35.1" customHeight="1">
      <c r="A8" s="28">
        <v>6</v>
      </c>
      <c r="B8" s="24" t="s">
        <v>42</v>
      </c>
      <c r="C8" s="26" t="s">
        <v>43</v>
      </c>
      <c r="D8" s="27" t="s">
        <v>40</v>
      </c>
      <c r="E8" s="30" t="s">
        <v>29</v>
      </c>
      <c r="F8" s="29">
        <v>8028</v>
      </c>
      <c r="G8" s="26">
        <v>4</v>
      </c>
      <c r="H8" s="33">
        <v>7</v>
      </c>
      <c r="I8" s="33">
        <v>4</v>
      </c>
      <c r="J8" s="32"/>
      <c r="K8" s="33">
        <v>3</v>
      </c>
      <c r="L8" s="33">
        <v>2</v>
      </c>
      <c r="M8" s="33">
        <v>1</v>
      </c>
      <c r="N8" s="22"/>
      <c r="O8" s="40" t="s">
        <v>44</v>
      </c>
      <c r="P8" s="39" t="s">
        <v>30</v>
      </c>
      <c r="Q8" s="39"/>
      <c r="R8" s="39"/>
      <c r="S8" s="39" t="s">
        <v>30</v>
      </c>
      <c r="T8" s="40"/>
      <c r="U8" s="39"/>
      <c r="V8" s="40" t="s">
        <v>45</v>
      </c>
      <c r="W8" s="39" t="s">
        <v>45</v>
      </c>
      <c r="X8" s="39" t="s">
        <v>30</v>
      </c>
      <c r="Y8" s="39"/>
      <c r="Z8" s="39" t="s">
        <v>30</v>
      </c>
      <c r="AA8" s="10"/>
    </row>
    <row r="9" spans="1:29" ht="35.1" customHeight="1">
      <c r="A9" s="28">
        <v>7</v>
      </c>
      <c r="B9" s="24" t="s">
        <v>46</v>
      </c>
      <c r="C9" s="26" t="s">
        <v>27</v>
      </c>
      <c r="D9" s="27" t="s">
        <v>47</v>
      </c>
      <c r="E9" s="30" t="s">
        <v>29</v>
      </c>
      <c r="F9" s="29">
        <v>22242</v>
      </c>
      <c r="G9" s="26">
        <v>4</v>
      </c>
      <c r="H9" s="33">
        <v>4</v>
      </c>
      <c r="I9" s="33">
        <v>3</v>
      </c>
      <c r="J9" s="32"/>
      <c r="K9" s="33"/>
      <c r="L9" s="33">
        <v>1</v>
      </c>
      <c r="M9" s="33">
        <v>2</v>
      </c>
      <c r="N9" s="22" t="s">
        <v>74</v>
      </c>
      <c r="O9" s="39"/>
      <c r="P9" s="39"/>
      <c r="Q9" s="39" t="s">
        <v>30</v>
      </c>
      <c r="R9" s="39"/>
      <c r="S9" s="39"/>
      <c r="T9" s="39"/>
      <c r="U9" s="39" t="s">
        <v>30</v>
      </c>
      <c r="V9" s="39"/>
      <c r="W9" s="39" t="s">
        <v>30</v>
      </c>
      <c r="X9" s="39"/>
      <c r="Y9" s="39"/>
      <c r="Z9" s="39" t="s">
        <v>48</v>
      </c>
      <c r="AA9" s="10"/>
    </row>
    <row r="10" spans="1:29" ht="53.1" customHeight="1">
      <c r="A10" s="28">
        <v>8</v>
      </c>
      <c r="B10" s="25" t="s">
        <v>49</v>
      </c>
      <c r="C10" s="26" t="s">
        <v>32</v>
      </c>
      <c r="D10" s="27" t="s">
        <v>50</v>
      </c>
      <c r="E10" s="30" t="s">
        <v>29</v>
      </c>
      <c r="F10" s="29">
        <v>90360</v>
      </c>
      <c r="G10" s="27">
        <v>12</v>
      </c>
      <c r="H10" s="33">
        <v>11</v>
      </c>
      <c r="I10" s="33">
        <v>10</v>
      </c>
      <c r="J10" s="32"/>
      <c r="K10" s="33"/>
      <c r="L10" s="33">
        <v>3</v>
      </c>
      <c r="M10" s="33">
        <v>7</v>
      </c>
      <c r="N10" s="22"/>
      <c r="O10" s="39" t="s">
        <v>30</v>
      </c>
      <c r="P10" s="39" t="s">
        <v>30</v>
      </c>
      <c r="Q10" s="39" t="s">
        <v>30</v>
      </c>
      <c r="R10" s="39" t="s">
        <v>30</v>
      </c>
      <c r="S10" s="39" t="s">
        <v>30</v>
      </c>
      <c r="T10" s="39"/>
      <c r="U10" s="39" t="s">
        <v>30</v>
      </c>
      <c r="V10" s="39" t="s">
        <v>30</v>
      </c>
      <c r="W10" s="39" t="s">
        <v>30</v>
      </c>
      <c r="X10" s="40" t="s">
        <v>51</v>
      </c>
      <c r="Y10" s="39" t="s">
        <v>30</v>
      </c>
      <c r="Z10" s="39" t="s">
        <v>30</v>
      </c>
      <c r="AA10" s="10"/>
    </row>
    <row r="11" spans="1:29" ht="53.1" customHeight="1">
      <c r="A11" s="28">
        <v>9</v>
      </c>
      <c r="B11" s="25" t="s">
        <v>52</v>
      </c>
      <c r="C11" s="26" t="s">
        <v>27</v>
      </c>
      <c r="D11" s="27" t="s">
        <v>50</v>
      </c>
      <c r="E11" s="30" t="s">
        <v>29</v>
      </c>
      <c r="F11" s="29">
        <v>15392</v>
      </c>
      <c r="G11" s="27">
        <v>2</v>
      </c>
      <c r="H11" s="33">
        <v>2</v>
      </c>
      <c r="I11" s="33">
        <v>2</v>
      </c>
      <c r="J11" s="32"/>
      <c r="K11" s="33"/>
      <c r="L11" s="33"/>
      <c r="M11" s="33">
        <v>2</v>
      </c>
      <c r="N11" s="23"/>
      <c r="O11" s="39" t="s">
        <v>30</v>
      </c>
      <c r="P11" s="39"/>
      <c r="Q11" s="39"/>
      <c r="R11" s="39"/>
      <c r="S11" s="39"/>
      <c r="T11" s="39"/>
      <c r="U11" s="39" t="s">
        <v>30</v>
      </c>
      <c r="V11" s="39"/>
      <c r="W11" s="39"/>
      <c r="X11" s="39"/>
      <c r="Y11" s="39"/>
      <c r="Z11" s="39"/>
      <c r="AA11" s="10"/>
    </row>
    <row r="12" spans="1:29" ht="53.1" customHeight="1">
      <c r="A12" s="28">
        <v>10</v>
      </c>
      <c r="B12" s="25" t="s">
        <v>53</v>
      </c>
      <c r="C12" s="26" t="s">
        <v>43</v>
      </c>
      <c r="D12" s="27" t="s">
        <v>50</v>
      </c>
      <c r="E12" s="30" t="s">
        <v>29</v>
      </c>
      <c r="F12" s="29">
        <v>2237</v>
      </c>
      <c r="G12" s="27">
        <v>3</v>
      </c>
      <c r="H12" s="33">
        <v>3</v>
      </c>
      <c r="I12" s="33">
        <v>3</v>
      </c>
      <c r="J12" s="32"/>
      <c r="K12" s="33">
        <v>3</v>
      </c>
      <c r="L12" s="33"/>
      <c r="M12" s="33"/>
      <c r="N12" s="22"/>
      <c r="O12" s="39" t="s">
        <v>30</v>
      </c>
      <c r="P12" s="39"/>
      <c r="Q12" s="39"/>
      <c r="R12" s="39"/>
      <c r="S12" s="39" t="s">
        <v>30</v>
      </c>
      <c r="T12" s="40"/>
      <c r="U12" s="39"/>
      <c r="V12" s="39"/>
      <c r="W12" s="39" t="s">
        <v>30</v>
      </c>
      <c r="X12" s="39"/>
      <c r="Y12" s="39"/>
      <c r="Z12" s="39"/>
      <c r="AA12" s="10"/>
    </row>
    <row r="13" spans="1:29" ht="35.1" customHeight="1">
      <c r="A13" s="28">
        <v>11</v>
      </c>
      <c r="B13" s="25" t="s">
        <v>54</v>
      </c>
      <c r="C13" s="26" t="s">
        <v>55</v>
      </c>
      <c r="D13" s="26" t="s">
        <v>36</v>
      </c>
      <c r="E13" s="30" t="s">
        <v>29</v>
      </c>
      <c r="F13" s="29">
        <v>86</v>
      </c>
      <c r="G13" s="26">
        <v>4</v>
      </c>
      <c r="H13" s="33">
        <v>4</v>
      </c>
      <c r="I13" s="33">
        <v>4</v>
      </c>
      <c r="J13" s="32"/>
      <c r="K13" s="33">
        <v>4</v>
      </c>
      <c r="L13" s="33">
        <v>1</v>
      </c>
      <c r="M13" s="33"/>
      <c r="N13" s="22"/>
      <c r="O13" s="31"/>
      <c r="P13" s="31"/>
      <c r="Q13" s="31" t="s">
        <v>30</v>
      </c>
      <c r="R13" s="31"/>
      <c r="S13" s="31"/>
      <c r="T13" s="31"/>
      <c r="U13" s="31" t="s">
        <v>30</v>
      </c>
      <c r="V13" s="31"/>
      <c r="W13" s="31" t="s">
        <v>30</v>
      </c>
      <c r="X13" s="31"/>
      <c r="Y13" s="31"/>
      <c r="Z13" s="31" t="s">
        <v>30</v>
      </c>
      <c r="AA13" s="10"/>
    </row>
    <row r="14" spans="1:29" ht="32.1" customHeight="1">
      <c r="A14" s="28">
        <v>12</v>
      </c>
      <c r="B14" s="25" t="s">
        <v>56</v>
      </c>
      <c r="C14" s="28" t="s">
        <v>57</v>
      </c>
      <c r="D14" s="27" t="s">
        <v>40</v>
      </c>
      <c r="E14" s="30" t="s">
        <v>29</v>
      </c>
      <c r="F14" s="29">
        <v>1542</v>
      </c>
      <c r="G14" s="31">
        <v>4</v>
      </c>
      <c r="H14" s="31">
        <v>4</v>
      </c>
      <c r="I14" s="31">
        <v>4</v>
      </c>
      <c r="J14" s="31"/>
      <c r="K14" s="31">
        <v>4</v>
      </c>
      <c r="L14" s="31"/>
      <c r="M14" s="31"/>
      <c r="N14" s="31"/>
      <c r="O14" s="31" t="s">
        <v>30</v>
      </c>
      <c r="P14" s="31"/>
      <c r="Q14" s="31"/>
      <c r="R14" s="31" t="s">
        <v>30</v>
      </c>
      <c r="S14" s="31"/>
      <c r="T14" s="31"/>
      <c r="U14" s="31" t="s">
        <v>30</v>
      </c>
      <c r="V14" s="31"/>
      <c r="W14" s="31"/>
      <c r="X14" s="31" t="s">
        <v>30</v>
      </c>
      <c r="Y14" s="31"/>
      <c r="Z14" s="31"/>
      <c r="AA14" s="10"/>
    </row>
    <row r="15" spans="1:29">
      <c r="A15" s="9" t="s">
        <v>78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29">
      <c r="A16" s="49" t="s">
        <v>79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33" spans="8:8">
      <c r="H33" s="41"/>
    </row>
    <row r="34" spans="8:8">
      <c r="H34" s="42"/>
    </row>
    <row r="35" spans="8:8">
      <c r="H35" s="42"/>
    </row>
    <row r="36" spans="8:8">
      <c r="H36" s="42"/>
    </row>
    <row r="37" spans="8:8">
      <c r="H37" s="42"/>
    </row>
    <row r="38" spans="8:8">
      <c r="H38" s="42"/>
    </row>
    <row r="39" spans="8:8">
      <c r="H39" s="42"/>
    </row>
    <row r="40" spans="8:8">
      <c r="H40" s="42"/>
    </row>
    <row r="41" spans="8:8">
      <c r="H41" s="42"/>
    </row>
    <row r="42" spans="8:8">
      <c r="H42" s="42"/>
    </row>
    <row r="43" spans="8:8">
      <c r="H43" s="42"/>
    </row>
    <row r="44" spans="8:8">
      <c r="H44" s="42"/>
    </row>
    <row r="45" spans="8:8">
      <c r="H45" s="42"/>
    </row>
    <row r="46" spans="8:8">
      <c r="H46" s="42"/>
    </row>
    <row r="47" spans="8:8">
      <c r="H47" s="42"/>
    </row>
    <row r="48" spans="8:8">
      <c r="H48" s="43"/>
    </row>
  </sheetData>
  <autoFilter ref="A2:N14" xr:uid="{00000000-0009-0000-0000-000000000000}"/>
  <mergeCells count="3">
    <mergeCell ref="A1:M1"/>
    <mergeCell ref="AA2:AA14"/>
    <mergeCell ref="A15:M15"/>
  </mergeCells>
  <dataValidations count="1">
    <dataValidation type="list" allowBlank="1" showInputMessage="1" showErrorMessage="1" sqref="D3:D14 E3:E8 E10:E14" xr:uid="{00000000-0002-0000-0000-000000000000}">
      <formula1>#REF!</formula1>
    </dataValidation>
  </dataValidations>
  <pageMargins left="0.7" right="0.7" top="0.75" bottom="0.75" header="0.3" footer="0.3"/>
  <pageSetup paperSize="9" scale="42" fitToHeight="0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"/>
  <sheetViews>
    <sheetView rightToLeft="1" zoomScale="95" zoomScaleNormal="95" workbookViewId="0">
      <selection sqref="A1:L1"/>
    </sheetView>
  </sheetViews>
  <sheetFormatPr defaultColWidth="8.875" defaultRowHeight="14.25"/>
  <cols>
    <col min="2" max="2" width="17.75" customWidth="1"/>
    <col min="3" max="3" width="34.625" customWidth="1"/>
    <col min="4" max="4" width="26.625" customWidth="1"/>
    <col min="5" max="5" width="17.125" hidden="1" customWidth="1"/>
    <col min="6" max="6" width="12.625" hidden="1" customWidth="1"/>
    <col min="7" max="7" width="10.875" hidden="1" customWidth="1"/>
    <col min="8" max="8" width="13.25" hidden="1" customWidth="1"/>
    <col min="9" max="9" width="12.25" customWidth="1"/>
    <col min="10" max="10" width="13.25" customWidth="1"/>
    <col min="11" max="11" width="15.125" customWidth="1"/>
    <col min="12" max="12" width="13.625" customWidth="1"/>
  </cols>
  <sheetData>
    <row r="1" spans="1:14">
      <c r="A1" s="2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4.85" customHeight="1">
      <c r="A2" s="16"/>
      <c r="B2" s="16"/>
      <c r="C2" s="16"/>
      <c r="D2" s="16"/>
      <c r="E2" s="5" t="s">
        <v>58</v>
      </c>
      <c r="F2" s="4"/>
      <c r="G2" s="4"/>
      <c r="H2" s="3"/>
      <c r="I2" s="8" t="s">
        <v>59</v>
      </c>
      <c r="J2" s="7"/>
      <c r="K2" s="7"/>
      <c r="L2" s="6"/>
      <c r="M2" s="1" t="s">
        <v>77</v>
      </c>
      <c r="N2" s="16"/>
    </row>
    <row r="3" spans="1:14">
      <c r="A3" s="18" t="s">
        <v>60</v>
      </c>
      <c r="B3" s="19" t="s">
        <v>1</v>
      </c>
      <c r="C3" s="19" t="s">
        <v>61</v>
      </c>
      <c r="D3" s="20" t="s">
        <v>5</v>
      </c>
      <c r="E3" s="19" t="s">
        <v>62</v>
      </c>
      <c r="F3" s="19" t="s">
        <v>63</v>
      </c>
      <c r="G3" s="19" t="s">
        <v>64</v>
      </c>
      <c r="H3" s="19" t="s">
        <v>65</v>
      </c>
      <c r="I3" s="19" t="s">
        <v>62</v>
      </c>
      <c r="J3" s="19" t="s">
        <v>63</v>
      </c>
      <c r="K3" s="19" t="s">
        <v>64</v>
      </c>
      <c r="L3" s="20" t="s">
        <v>65</v>
      </c>
      <c r="M3" s="1"/>
      <c r="N3" s="17"/>
    </row>
    <row r="4" spans="1:14" ht="35.1" customHeight="1">
      <c r="A4" s="31">
        <v>1</v>
      </c>
      <c r="B4" s="30" t="s">
        <v>26</v>
      </c>
      <c r="C4" s="34" t="s">
        <v>28</v>
      </c>
      <c r="D4" s="29">
        <f>'דיווח דיגומים'!F3</f>
        <v>5094</v>
      </c>
      <c r="E4" s="35">
        <v>800</v>
      </c>
      <c r="F4" s="35">
        <v>400</v>
      </c>
      <c r="G4" s="35">
        <v>50</v>
      </c>
      <c r="H4" s="35">
        <v>15</v>
      </c>
      <c r="I4" s="35">
        <f>AVERAGE(4550,2157,1235,875)</f>
        <v>2204.25</v>
      </c>
      <c r="J4" s="35" t="s">
        <v>75</v>
      </c>
      <c r="K4" s="35"/>
      <c r="L4" s="35"/>
      <c r="M4" s="1"/>
      <c r="N4" s="15"/>
    </row>
    <row r="5" spans="1:14" ht="35.1" customHeight="1">
      <c r="A5" s="31">
        <v>2</v>
      </c>
      <c r="B5" s="30" t="s">
        <v>31</v>
      </c>
      <c r="C5" s="34" t="s">
        <v>28</v>
      </c>
      <c r="D5" s="29">
        <f>'דיווח דיגומים'!F4</f>
        <v>972</v>
      </c>
      <c r="E5" s="35">
        <v>800</v>
      </c>
      <c r="F5" s="35">
        <v>400</v>
      </c>
      <c r="G5" s="35">
        <v>50</v>
      </c>
      <c r="H5" s="35">
        <v>15</v>
      </c>
      <c r="I5" s="35">
        <f>AVERAGE(3280,3150,1292)</f>
        <v>2574</v>
      </c>
      <c r="J5" s="35">
        <f>AVERAGE(350,840,647.5)</f>
        <v>612.5</v>
      </c>
      <c r="K5" s="35"/>
      <c r="L5" s="35"/>
      <c r="M5" s="1"/>
      <c r="N5" s="15"/>
    </row>
    <row r="6" spans="1:14" ht="35.1" customHeight="1">
      <c r="A6" s="31">
        <v>3</v>
      </c>
      <c r="B6" s="30" t="s">
        <v>34</v>
      </c>
      <c r="C6" s="34" t="s">
        <v>36</v>
      </c>
      <c r="D6" s="29">
        <f>'דיווח דיגומים'!F5</f>
        <v>1758</v>
      </c>
      <c r="E6" s="35">
        <v>800</v>
      </c>
      <c r="F6" s="35">
        <v>400</v>
      </c>
      <c r="G6" s="35">
        <v>50</v>
      </c>
      <c r="H6" s="35">
        <v>15</v>
      </c>
      <c r="I6" s="35">
        <f>AVERAGE(1690,80,583,3026)</f>
        <v>1344.75</v>
      </c>
      <c r="J6" s="35">
        <f>AVERAGE(92,624,438,840)</f>
        <v>498.5</v>
      </c>
      <c r="K6" s="35">
        <f>AVERAGE(59.24,5,57.94,127.9)</f>
        <v>62.52</v>
      </c>
      <c r="L6" s="35">
        <f>AVERAGE(8.319,10.79,11.34,42.24)</f>
        <v>18.172250000000002</v>
      </c>
      <c r="M6" s="1"/>
      <c r="N6" s="15"/>
    </row>
    <row r="7" spans="1:14" ht="35.1" customHeight="1">
      <c r="A7" s="31">
        <v>6</v>
      </c>
      <c r="B7" s="30" t="s">
        <v>42</v>
      </c>
      <c r="C7" s="36" t="s">
        <v>40</v>
      </c>
      <c r="D7" s="29">
        <f>'דיווח דיגומים'!F8</f>
        <v>8028</v>
      </c>
      <c r="E7" s="35">
        <v>800</v>
      </c>
      <c r="F7" s="35">
        <v>400</v>
      </c>
      <c r="G7" s="35">
        <v>50</v>
      </c>
      <c r="H7" s="35">
        <v>15</v>
      </c>
      <c r="I7" s="35">
        <f>AVERAGE(11740,3310,415,895)</f>
        <v>4090</v>
      </c>
      <c r="J7" s="35">
        <f>AVERAGE(4700,168,238,1425)</f>
        <v>1632.75</v>
      </c>
      <c r="K7" s="35">
        <f>AVERAGE(905.15,416.41,36.54,69.39)</f>
        <v>356.8725</v>
      </c>
      <c r="L7" s="35">
        <f>AVERAGE(141.9,16,23.45,121.1)</f>
        <v>75.612499999999997</v>
      </c>
      <c r="M7" s="1"/>
      <c r="N7" s="15"/>
    </row>
    <row r="8" spans="1:14" ht="35.1" customHeight="1">
      <c r="A8" s="31">
        <v>11</v>
      </c>
      <c r="B8" s="32" t="s">
        <v>53</v>
      </c>
      <c r="C8" s="27" t="s">
        <v>50</v>
      </c>
      <c r="D8" s="29">
        <f>'דיווח דיגומים'!F12</f>
        <v>2237</v>
      </c>
      <c r="E8" s="35">
        <v>800</v>
      </c>
      <c r="F8" s="35">
        <v>400</v>
      </c>
      <c r="G8" s="35">
        <v>50</v>
      </c>
      <c r="H8" s="35">
        <v>15</v>
      </c>
      <c r="I8" s="35" t="s">
        <v>75</v>
      </c>
      <c r="J8" s="35" t="s">
        <v>75</v>
      </c>
      <c r="K8" s="35">
        <f>AVERAGE(97.73,113.68,99.49)</f>
        <v>103.63333333333334</v>
      </c>
      <c r="L8" s="35" t="s">
        <v>75</v>
      </c>
      <c r="M8" s="1"/>
      <c r="N8" s="15"/>
    </row>
    <row r="9" spans="1:14" ht="35.1" customHeight="1">
      <c r="A9" s="31">
        <v>12</v>
      </c>
      <c r="B9" s="32" t="s">
        <v>54</v>
      </c>
      <c r="C9" s="34" t="s">
        <v>36</v>
      </c>
      <c r="D9" s="29">
        <f>'דיווח דיגומים'!F13</f>
        <v>86</v>
      </c>
      <c r="E9" s="35">
        <v>800</v>
      </c>
      <c r="F9" s="35">
        <v>400</v>
      </c>
      <c r="G9" s="35">
        <v>50</v>
      </c>
      <c r="H9" s="35">
        <v>15</v>
      </c>
      <c r="I9" s="31">
        <f>AVERAGE(3340,1220,850,1326)</f>
        <v>1684</v>
      </c>
      <c r="J9" s="31">
        <f>AVERAGE(1393,624,127,584)</f>
        <v>682</v>
      </c>
      <c r="K9" s="31">
        <f>AVERAGE(170.49,54.25,44.66,89.17)</f>
        <v>89.642499999999998</v>
      </c>
      <c r="L9" s="31" t="s">
        <v>75</v>
      </c>
      <c r="M9" s="1"/>
      <c r="N9" s="15"/>
    </row>
    <row r="10" spans="1:14" ht="44.45" customHeight="1">
      <c r="A10" s="31">
        <v>13</v>
      </c>
      <c r="B10" s="32" t="s">
        <v>56</v>
      </c>
      <c r="C10" s="36" t="s">
        <v>40</v>
      </c>
      <c r="D10" s="29">
        <f>'דיווח דיגומים'!F14</f>
        <v>1542</v>
      </c>
      <c r="E10" s="31"/>
      <c r="F10" s="31"/>
      <c r="G10" s="31"/>
      <c r="H10" s="31"/>
      <c r="I10" s="31">
        <f>AVERAGE(1780,1935,271,409)</f>
        <v>1098.75</v>
      </c>
      <c r="J10" s="31" t="s">
        <v>75</v>
      </c>
      <c r="K10" s="31">
        <f>AVERAGE(329.62,330.73,95.48,174.21)</f>
        <v>232.51000000000002</v>
      </c>
      <c r="L10" s="31">
        <f>AVERAGE(18.58,23.16,10.29,13.62)</f>
        <v>16.412499999999998</v>
      </c>
      <c r="M10" s="1"/>
    </row>
    <row r="11" spans="1:14">
      <c r="A11" s="9" t="s">
        <v>78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4">
      <c r="A12" s="49" t="s">
        <v>79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</row>
  </sheetData>
  <autoFilter ref="A3:L10" xr:uid="{00000000-0009-0000-0000-000001000000}"/>
  <mergeCells count="5">
    <mergeCell ref="I2:L2"/>
    <mergeCell ref="E2:H2"/>
    <mergeCell ref="A1:L1"/>
    <mergeCell ref="M2:M10"/>
    <mergeCell ref="A11:L11"/>
  </mergeCells>
  <dataValidations count="1">
    <dataValidation type="list" allowBlank="1" showInputMessage="1" showErrorMessage="1" sqref="C4:C10" xr:uid="{00000000-0002-0000-0100-000000000000}">
      <formula1>#REF!</formula1>
    </dataValidation>
  </dataValidations>
  <pageMargins left="0.7" right="0.7" top="0.75" bottom="0.75" header="0.3" footer="0.3"/>
  <pageSetup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"/>
  <sheetViews>
    <sheetView rightToLeft="1" zoomScale="80" zoomScaleNormal="80" workbookViewId="0">
      <selection sqref="A1:G1"/>
    </sheetView>
  </sheetViews>
  <sheetFormatPr defaultColWidth="8.875" defaultRowHeight="14.25"/>
  <cols>
    <col min="1" max="1" width="11.625" customWidth="1"/>
    <col min="2" max="2" width="29.25" customWidth="1"/>
    <col min="3" max="3" width="43.125" customWidth="1"/>
    <col min="4" max="4" width="26" customWidth="1"/>
    <col min="5" max="5" width="15.125" customWidth="1"/>
    <col min="6" max="6" width="21.125" customWidth="1"/>
    <col min="7" max="7" width="16.625" customWidth="1"/>
    <col min="8" max="8" width="15.625" customWidth="1"/>
  </cols>
  <sheetData>
    <row r="1" spans="1:9">
      <c r="A1" s="12" t="s">
        <v>76</v>
      </c>
      <c r="B1" s="11"/>
      <c r="C1" s="11"/>
      <c r="D1" s="11"/>
      <c r="E1" s="11"/>
      <c r="F1" s="11"/>
      <c r="G1" s="11"/>
    </row>
    <row r="2" spans="1:9">
      <c r="A2" s="21" t="s">
        <v>60</v>
      </c>
      <c r="B2" s="21" t="s">
        <v>1</v>
      </c>
      <c r="C2" s="21" t="s">
        <v>61</v>
      </c>
      <c r="D2" s="21" t="s">
        <v>66</v>
      </c>
      <c r="E2" s="21" t="s">
        <v>67</v>
      </c>
      <c r="F2" s="21" t="s">
        <v>68</v>
      </c>
      <c r="G2" s="21" t="s">
        <v>69</v>
      </c>
      <c r="H2" s="10" t="s">
        <v>77</v>
      </c>
      <c r="I2" s="13"/>
    </row>
    <row r="3" spans="1:9" ht="25.35" customHeight="1">
      <c r="A3" s="44">
        <v>1</v>
      </c>
      <c r="B3" s="30" t="s">
        <v>31</v>
      </c>
      <c r="C3" s="34" t="s">
        <v>28</v>
      </c>
      <c r="D3" s="44" t="s">
        <v>70</v>
      </c>
      <c r="E3" s="45">
        <v>45672</v>
      </c>
      <c r="F3" s="44" t="s">
        <v>71</v>
      </c>
      <c r="G3" s="46">
        <v>476.6</v>
      </c>
      <c r="H3" s="10"/>
      <c r="I3" s="15"/>
    </row>
    <row r="4" spans="1:9" ht="25.35" customHeight="1">
      <c r="A4" s="44">
        <v>2</v>
      </c>
      <c r="B4" s="30" t="s">
        <v>31</v>
      </c>
      <c r="C4" s="34" t="s">
        <v>28</v>
      </c>
      <c r="D4" s="44" t="s">
        <v>70</v>
      </c>
      <c r="E4" s="45">
        <v>45672</v>
      </c>
      <c r="F4" s="44" t="s">
        <v>72</v>
      </c>
      <c r="G4" s="44">
        <v>593.77</v>
      </c>
      <c r="H4" s="10"/>
      <c r="I4" s="15"/>
    </row>
    <row r="5" spans="1:9" ht="25.35" customHeight="1">
      <c r="A5" s="44">
        <v>3</v>
      </c>
      <c r="B5" s="30" t="s">
        <v>31</v>
      </c>
      <c r="C5" s="34" t="s">
        <v>28</v>
      </c>
      <c r="D5" s="44" t="s">
        <v>70</v>
      </c>
      <c r="E5" s="45">
        <v>45672</v>
      </c>
      <c r="F5" s="44" t="s">
        <v>73</v>
      </c>
      <c r="G5" s="44">
        <v>7.78</v>
      </c>
      <c r="H5" s="10"/>
      <c r="I5" s="15"/>
    </row>
    <row r="6" spans="1:9" ht="25.35" customHeight="1">
      <c r="A6" s="44">
        <v>4</v>
      </c>
      <c r="B6" s="30" t="s">
        <v>42</v>
      </c>
      <c r="C6" s="36" t="s">
        <v>40</v>
      </c>
      <c r="D6" s="44" t="s">
        <v>70</v>
      </c>
      <c r="E6" s="45">
        <v>45693</v>
      </c>
      <c r="F6" s="44" t="s">
        <v>72</v>
      </c>
      <c r="G6" s="44">
        <v>933.88</v>
      </c>
      <c r="H6" s="10"/>
      <c r="I6" s="15"/>
    </row>
    <row r="7" spans="1:9" ht="48" customHeight="1">
      <c r="A7" s="44">
        <v>5</v>
      </c>
      <c r="B7" s="32" t="s">
        <v>49</v>
      </c>
      <c r="C7" s="27" t="s">
        <v>50</v>
      </c>
      <c r="D7" s="44">
        <v>15060</v>
      </c>
      <c r="E7" s="45">
        <v>45726</v>
      </c>
      <c r="F7" s="44" t="s">
        <v>71</v>
      </c>
      <c r="G7" s="44">
        <v>243.1</v>
      </c>
      <c r="H7" s="10"/>
      <c r="I7" s="15"/>
    </row>
    <row r="8" spans="1:9" ht="25.35" customHeight="1">
      <c r="A8" s="44">
        <v>6</v>
      </c>
      <c r="B8" s="30" t="s">
        <v>26</v>
      </c>
      <c r="C8" s="34" t="s">
        <v>28</v>
      </c>
      <c r="D8" s="44">
        <v>328</v>
      </c>
      <c r="E8" s="45">
        <v>45726</v>
      </c>
      <c r="F8" s="44" t="s">
        <v>73</v>
      </c>
      <c r="G8" s="44">
        <v>4.49</v>
      </c>
      <c r="H8" s="10"/>
      <c r="I8" s="15"/>
    </row>
    <row r="9" spans="1:9" ht="25.35" customHeight="1">
      <c r="A9" s="44">
        <v>7</v>
      </c>
      <c r="B9" s="30" t="s">
        <v>26</v>
      </c>
      <c r="C9" s="34" t="s">
        <v>28</v>
      </c>
      <c r="D9" s="44">
        <v>328</v>
      </c>
      <c r="E9" s="45">
        <v>45726</v>
      </c>
      <c r="F9" s="44" t="s">
        <v>72</v>
      </c>
      <c r="G9" s="44">
        <v>578.6</v>
      </c>
      <c r="H9" s="10"/>
      <c r="I9" s="15"/>
    </row>
    <row r="10" spans="1:9" ht="25.35" customHeight="1">
      <c r="A10" s="44">
        <v>8</v>
      </c>
      <c r="B10" s="30" t="s">
        <v>26</v>
      </c>
      <c r="C10" s="34" t="s">
        <v>28</v>
      </c>
      <c r="D10" s="44">
        <v>328</v>
      </c>
      <c r="E10" s="45">
        <v>45726</v>
      </c>
      <c r="F10" s="44" t="s">
        <v>71</v>
      </c>
      <c r="G10" s="44">
        <v>592.1</v>
      </c>
      <c r="H10" s="10"/>
      <c r="I10" s="15"/>
    </row>
    <row r="11" spans="1:9" ht="63" customHeight="1">
      <c r="A11" s="44">
        <v>9</v>
      </c>
      <c r="B11" s="32" t="s">
        <v>49</v>
      </c>
      <c r="C11" s="27" t="s">
        <v>50</v>
      </c>
      <c r="D11" s="44" t="s">
        <v>70</v>
      </c>
      <c r="E11" s="45">
        <v>45755</v>
      </c>
      <c r="F11" s="44" t="s">
        <v>71</v>
      </c>
      <c r="G11" s="44">
        <v>253.5</v>
      </c>
      <c r="H11" s="10"/>
      <c r="I11" s="15"/>
    </row>
    <row r="12" spans="1:9" ht="25.35" customHeight="1">
      <c r="A12" s="44">
        <v>10</v>
      </c>
      <c r="B12" s="30" t="s">
        <v>31</v>
      </c>
      <c r="C12" s="34" t="s">
        <v>28</v>
      </c>
      <c r="D12" s="44" t="s">
        <v>70</v>
      </c>
      <c r="E12" s="45">
        <v>45795</v>
      </c>
      <c r="F12" s="44" t="s">
        <v>72</v>
      </c>
      <c r="G12" s="44">
        <v>694.8</v>
      </c>
      <c r="H12" s="10"/>
      <c r="I12" s="15"/>
    </row>
    <row r="13" spans="1:9" ht="25.35" customHeight="1">
      <c r="A13" s="44">
        <v>11</v>
      </c>
      <c r="B13" s="30" t="s">
        <v>31</v>
      </c>
      <c r="C13" s="34" t="s">
        <v>28</v>
      </c>
      <c r="D13" s="44" t="s">
        <v>70</v>
      </c>
      <c r="E13" s="45">
        <v>45795</v>
      </c>
      <c r="F13" s="44" t="s">
        <v>71</v>
      </c>
      <c r="G13" s="44">
        <v>581.29999999999995</v>
      </c>
      <c r="H13" s="10"/>
      <c r="I13" s="15"/>
    </row>
    <row r="14" spans="1:9" ht="25.35" customHeight="1">
      <c r="A14" s="44">
        <v>12</v>
      </c>
      <c r="B14" s="30" t="s">
        <v>26</v>
      </c>
      <c r="C14" s="34" t="s">
        <v>28</v>
      </c>
      <c r="D14" s="44">
        <v>423</v>
      </c>
      <c r="E14" s="45">
        <v>45847</v>
      </c>
      <c r="F14" s="44" t="s">
        <v>73</v>
      </c>
      <c r="G14" s="44">
        <v>4.67</v>
      </c>
      <c r="H14" s="10"/>
      <c r="I14" s="15"/>
    </row>
    <row r="15" spans="1:9" ht="25.35" customHeight="1">
      <c r="A15" s="44">
        <v>13</v>
      </c>
      <c r="B15" s="30" t="s">
        <v>26</v>
      </c>
      <c r="C15" s="34" t="s">
        <v>28</v>
      </c>
      <c r="D15" s="44">
        <v>673</v>
      </c>
      <c r="E15" s="45">
        <v>45907</v>
      </c>
      <c r="F15" s="44" t="s">
        <v>73</v>
      </c>
      <c r="G15" s="44">
        <v>4.74</v>
      </c>
      <c r="H15" s="10"/>
      <c r="I15" s="15"/>
    </row>
    <row r="16" spans="1:9" ht="25.35" customHeight="1">
      <c r="A16" s="44">
        <v>14</v>
      </c>
      <c r="B16" s="30" t="s">
        <v>46</v>
      </c>
      <c r="C16" s="36" t="s">
        <v>47</v>
      </c>
      <c r="D16" s="44">
        <v>1074</v>
      </c>
      <c r="E16" s="45">
        <v>45907</v>
      </c>
      <c r="F16" s="44" t="s">
        <v>71</v>
      </c>
      <c r="G16" s="44">
        <v>250</v>
      </c>
      <c r="H16" s="10"/>
      <c r="I16" s="15"/>
    </row>
    <row r="17" spans="1:9" ht="25.35" customHeight="1">
      <c r="A17" s="44">
        <v>15</v>
      </c>
      <c r="B17" s="32" t="s">
        <v>54</v>
      </c>
      <c r="C17" s="34" t="s">
        <v>36</v>
      </c>
      <c r="D17" s="44">
        <v>15</v>
      </c>
      <c r="E17" s="45">
        <v>45907</v>
      </c>
      <c r="F17" s="44" t="s">
        <v>73</v>
      </c>
      <c r="G17" s="44">
        <v>5.86</v>
      </c>
      <c r="H17" s="10"/>
      <c r="I17" s="15"/>
    </row>
    <row r="18" spans="1:9" ht="44.1" customHeight="1">
      <c r="A18" s="44">
        <v>16</v>
      </c>
      <c r="B18" s="32" t="s">
        <v>49</v>
      </c>
      <c r="C18" s="27" t="s">
        <v>50</v>
      </c>
      <c r="D18" s="44">
        <v>13728</v>
      </c>
      <c r="E18" s="45">
        <v>46001</v>
      </c>
      <c r="F18" s="47" t="s">
        <v>71</v>
      </c>
      <c r="G18" s="47">
        <v>322.3</v>
      </c>
      <c r="H18" s="10"/>
      <c r="I18" s="15"/>
    </row>
    <row r="19" spans="1:9" ht="25.35" customHeight="1">
      <c r="A19" s="44">
        <v>17</v>
      </c>
      <c r="B19" s="30" t="s">
        <v>42</v>
      </c>
      <c r="C19" s="36" t="s">
        <v>40</v>
      </c>
      <c r="D19" s="44">
        <v>1560</v>
      </c>
      <c r="E19" s="45">
        <v>46001</v>
      </c>
      <c r="F19" s="47" t="s">
        <v>72</v>
      </c>
      <c r="G19" s="47">
        <v>1132.19</v>
      </c>
      <c r="H19" s="10"/>
      <c r="I19" s="15"/>
    </row>
    <row r="20" spans="1:9" ht="25.35" customHeight="1">
      <c r="A20" s="44">
        <v>18</v>
      </c>
      <c r="B20" s="30" t="s">
        <v>26</v>
      </c>
      <c r="C20" s="34" t="s">
        <v>28</v>
      </c>
      <c r="D20" s="44">
        <v>849</v>
      </c>
      <c r="E20" s="45">
        <v>46001</v>
      </c>
      <c r="F20" s="44" t="s">
        <v>73</v>
      </c>
      <c r="G20" s="44">
        <v>4.8899999999999997</v>
      </c>
      <c r="H20" s="10"/>
    </row>
    <row r="21" spans="1:9">
      <c r="A21" s="9" t="s">
        <v>78</v>
      </c>
      <c r="B21" s="9"/>
      <c r="C21" s="9"/>
      <c r="D21" s="9"/>
      <c r="E21" s="9"/>
      <c r="F21" s="9"/>
      <c r="G21" s="9"/>
    </row>
    <row r="22" spans="1:9">
      <c r="A22" s="49" t="s">
        <v>79</v>
      </c>
      <c r="B22" s="49"/>
      <c r="C22" s="49"/>
      <c r="D22" s="49"/>
      <c r="E22" s="49"/>
      <c r="F22" s="49"/>
      <c r="G22" s="49"/>
    </row>
  </sheetData>
  <autoFilter ref="A2:G20" xr:uid="{00000000-0009-0000-0000-000002000000}"/>
  <mergeCells count="3">
    <mergeCell ref="A1:G1"/>
    <mergeCell ref="H2:H20"/>
    <mergeCell ref="A21:G21"/>
  </mergeCells>
  <dataValidations count="1">
    <dataValidation type="list" allowBlank="1" showInputMessage="1" showErrorMessage="1" sqref="C3:C20" xr:uid="{00000000-0002-0000-0200-000000000000}">
      <formula1>#REF!</formula1>
    </dataValidation>
  </dataValidations>
  <pageMargins left="0.7" right="0.7" top="0.75" bottom="0.75" header="0.3" footer="0.3"/>
  <pageSetup paperSize="9" scale="50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55784b-2861-44c8-b389-28d4ec1e6d37">
      <Terms xmlns="http://schemas.microsoft.com/office/infopath/2007/PartnerControls"/>
    </lcf76f155ced4ddcb4097134ff3c332f>
    <TaxCatchAll xmlns="6abd3605-b4fb-48f2-abb5-af8476e535c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98913916AE4C964C90B714F95F743493" ma:contentTypeVersion="19" ma:contentTypeDescription="צור מסמך חדש." ma:contentTypeScope="" ma:versionID="061443c7d75bd9d236a0e76d3d44ed99">
  <xsd:schema xmlns:xsd="http://www.w3.org/2001/XMLSchema" xmlns:xs="http://www.w3.org/2001/XMLSchema" xmlns:p="http://schemas.microsoft.com/office/2006/metadata/properties" xmlns:ns2="9e55784b-2861-44c8-b389-28d4ec1e6d37" xmlns:ns3="6abd3605-b4fb-48f2-abb5-af8476e535c1" targetNamespace="http://schemas.microsoft.com/office/2006/metadata/properties" ma:root="true" ma:fieldsID="f5abd028ab59a8410c96b8c959a02612" ns2:_="" ns3:_="">
    <xsd:import namespace="9e55784b-2861-44c8-b389-28d4ec1e6d37"/>
    <xsd:import namespace="6abd3605-b4fb-48f2-abb5-af8476e535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5784b-2861-44c8-b389-28d4ec1e6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תגיות תמונה" ma:readOnly="false" ma:fieldId="{5cf76f15-5ced-4ddc-b409-7134ff3c332f}" ma:taxonomyMulti="true" ma:sspId="e6147338-aac1-4a2c-a6c0-2124679a3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d3605-b4fb-48f2-abb5-af8476e535c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aec9bc-049f-4eeb-96c0-d2fb47c08529}" ma:internalName="TaxCatchAll" ma:showField="CatchAllData" ma:web="6abd3605-b4fb-48f2-abb5-af8476e535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388AA2-3AF1-41F8-AB05-34DBE3F99412}">
  <ds:schemaRefs>
    <ds:schemaRef ds:uri="http://schemas.microsoft.com/office/2006/metadata/properties"/>
    <ds:schemaRef ds:uri="http://schemas.microsoft.com/office/infopath/2007/PartnerControls"/>
    <ds:schemaRef ds:uri="9e55784b-2861-44c8-b389-28d4ec1e6d37"/>
    <ds:schemaRef ds:uri="6abd3605-b4fb-48f2-abb5-af8476e535c1"/>
  </ds:schemaRefs>
</ds:datastoreItem>
</file>

<file path=customXml/itemProps2.xml><?xml version="1.0" encoding="utf-8"?>
<ds:datastoreItem xmlns:ds="http://schemas.openxmlformats.org/officeDocument/2006/customXml" ds:itemID="{89D03A6B-E323-42F6-8A18-7E09FC005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5784b-2861-44c8-b389-28d4ec1e6d37"/>
    <ds:schemaRef ds:uri="6abd3605-b4fb-48f2-abb5-af8476e535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BF623C-7112-4253-9276-EBA03A353A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דיווח דיגומים</vt:lpstr>
      <vt:lpstr>דיווח חריגים</vt:lpstr>
      <vt:lpstr>תוצאות דיגומים אסורים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רינת כהן</cp:lastModifiedBy>
  <dcterms:created xsi:type="dcterms:W3CDTF">2020-04-27T09:27:01Z</dcterms:created>
  <dcterms:modified xsi:type="dcterms:W3CDTF">2026-04-13T11:36:53Z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0x01010098913916AE4C964C90B714F95F743493</vt:lpwstr>
  </property>
  <property fmtid="{D5CDD505-2E9C-101B-9397-08002B2CF9AE}" pid="3" name="MediaServiceImageTags">
    <vt:lpwstr/>
  </property>
</Properties>
</file>